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tiida/Documents/ 新・研究室データ/原稿・理研 '25年度/ ★1DG各種集計作業 (MR含む) ['18-25]/8. リソース提供手数料算出関連/2025年度見直し/★ホームページ修正関連/"/>
    </mc:Choice>
  </mc:AlternateContent>
  <xr:revisionPtr revIDLastSave="0" documentId="13_ncr:1_{4124DF66-0B21-D44E-AC22-F1AB8B8C992A}" xr6:coauthVersionLast="47" xr6:coauthVersionMax="47" xr10:uidLastSave="{00000000-0000-0000-0000-000000000000}"/>
  <bookViews>
    <workbookView xWindow="24920" yWindow="4480" windowWidth="16340" windowHeight="21920" xr2:uid="{5FECB146-826C-9246-9F40-7C2A546247D5}"/>
  </bookViews>
  <sheets>
    <sheet name="国内・請求金額計算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9" l="1"/>
  <c r="B5" i="9"/>
  <c r="E12" i="9" l="1"/>
  <c r="E16" i="9" l="1"/>
  <c r="E14" i="9"/>
  <c r="E9" i="9"/>
  <c r="E11" i="9"/>
  <c r="E13" i="9"/>
  <c r="C20" i="9" s="1"/>
  <c r="E15" i="9"/>
  <c r="E10" i="9"/>
  <c r="C19" i="9" l="1"/>
  <c r="D19" i="9"/>
  <c r="O36" i="9" l="1"/>
  <c r="O35" i="9"/>
  <c r="O33" i="9"/>
  <c r="O32" i="9"/>
  <c r="O31" i="9"/>
  <c r="O27" i="9"/>
  <c r="O24" i="9"/>
  <c r="O23" i="9"/>
  <c r="O21" i="9"/>
  <c r="O20" i="9"/>
  <c r="O19" i="9"/>
  <c r="O18" i="9"/>
  <c r="O17" i="9"/>
  <c r="O16" i="9"/>
  <c r="O14" i="9"/>
  <c r="O13" i="9"/>
  <c r="O11" i="9"/>
  <c r="O10" i="9"/>
  <c r="O9" i="9"/>
  <c r="O8" i="9"/>
  <c r="O7" i="9"/>
  <c r="O6" i="9"/>
  <c r="F16" i="9" l="1"/>
  <c r="F15" i="9"/>
  <c r="F12" i="9"/>
  <c r="F13" i="9"/>
  <c r="F14" i="9"/>
  <c r="F9" i="9"/>
  <c r="F11" i="9"/>
  <c r="F10" i="9"/>
  <c r="C21" i="9" l="1"/>
  <c r="C22" i="9" s="1"/>
</calcChain>
</file>

<file path=xl/sharedStrings.xml><?xml version="1.0" encoding="utf-8"?>
<sst xmlns="http://schemas.openxmlformats.org/spreadsheetml/2006/main" count="129" uniqueCount="58">
  <si>
    <t>A</t>
  </si>
  <si>
    <t>C</t>
  </si>
  <si>
    <t>F</t>
  </si>
  <si>
    <t>B</t>
  </si>
  <si>
    <t>BSL</t>
  </si>
  <si>
    <t>小計</t>
    <rPh sb="0" eb="1">
      <t xml:space="preserve">ショウ </t>
    </rPh>
    <rPh sb="1" eb="2">
      <t>ゴウケイ</t>
    </rPh>
    <phoneticPr fontId="2"/>
  </si>
  <si>
    <t>●提供手数料テーブル</t>
    <rPh sb="1" eb="6">
      <t>テイキョウ</t>
    </rPh>
    <phoneticPr fontId="2"/>
  </si>
  <si>
    <t>国内</t>
  </si>
  <si>
    <t>BSL1</t>
  </si>
  <si>
    <t>カテゴリー別の基本価格</t>
  </si>
  <si>
    <t>依頼</t>
    <phoneticPr fontId="2"/>
  </si>
  <si>
    <t>カテゴリー</t>
    <phoneticPr fontId="2"/>
  </si>
  <si>
    <t>分類</t>
    <rPh sb="0" eb="2">
      <t>ブンルイ</t>
    </rPh>
    <phoneticPr fontId="2"/>
  </si>
  <si>
    <t>価格</t>
  </si>
  <si>
    <t>A</t>
    <phoneticPr fontId="2"/>
  </si>
  <si>
    <t>倍率</t>
    <rPh sb="0" eb="2">
      <t>バイリｔウ</t>
    </rPh>
    <phoneticPr fontId="2"/>
  </si>
  <si>
    <t>BSL2</t>
  </si>
  <si>
    <t>B</t>
    <phoneticPr fontId="2"/>
  </si>
  <si>
    <t>C</t>
    <phoneticPr fontId="2"/>
  </si>
  <si>
    <t>国内非営利</t>
    <rPh sb="0" eb="2">
      <t>コクナイ</t>
    </rPh>
    <rPh sb="2" eb="5">
      <t>ヒエ</t>
    </rPh>
    <phoneticPr fontId="2"/>
  </si>
  <si>
    <t>国内営利</t>
    <rPh sb="0" eb="1">
      <t>コクナイ</t>
    </rPh>
    <rPh sb="2" eb="4">
      <t>エイｒイ</t>
    </rPh>
    <phoneticPr fontId="2"/>
  </si>
  <si>
    <t>F</t>
    <phoneticPr fontId="2"/>
  </si>
  <si>
    <t>海外非営利</t>
    <rPh sb="0" eb="5">
      <t>カイガイ</t>
    </rPh>
    <phoneticPr fontId="2"/>
  </si>
  <si>
    <t>海外営利</t>
    <rPh sb="0" eb="1">
      <t>カイガイ</t>
    </rPh>
    <phoneticPr fontId="2"/>
  </si>
  <si>
    <t>海外Post</t>
    <phoneticPr fontId="2"/>
  </si>
  <si>
    <t>提供手数料</t>
    <rPh sb="0" eb="5">
      <t>テイキョウ</t>
    </rPh>
    <phoneticPr fontId="2"/>
  </si>
  <si>
    <t>請求額合計</t>
    <rPh sb="0" eb="3">
      <t>セイキュウ</t>
    </rPh>
    <rPh sb="3" eb="5">
      <t>ゴウケイ</t>
    </rPh>
    <phoneticPr fontId="2"/>
  </si>
  <si>
    <t>海外FedEx</t>
    <phoneticPr fontId="2"/>
  </si>
  <si>
    <t>海外WorldC</t>
    <phoneticPr fontId="2"/>
  </si>
  <si>
    <t>海外Post送料 (1.0kgまで)</t>
    <rPh sb="0" eb="2">
      <t>カイガイ</t>
    </rPh>
    <rPh sb="6" eb="8">
      <t>ソウリョウ</t>
    </rPh>
    <phoneticPr fontId="2"/>
  </si>
  <si>
    <t>第1地帯 (中国・韓国・台湾)</t>
    <phoneticPr fontId="2"/>
  </si>
  <si>
    <t>第2地帯 (中国・韓国・台湾を除くアジア)</t>
    <phoneticPr fontId="2"/>
  </si>
  <si>
    <t>第3地帯 (オセアニア・米国を除く北米・中近東・ヨーロッパ)</t>
    <rPh sb="15" eb="16">
      <t>ノゾｋウ</t>
    </rPh>
    <phoneticPr fontId="2"/>
  </si>
  <si>
    <t>第4地帯 (米国_グアム等海外領土を含む)</t>
    <phoneticPr fontId="2"/>
  </si>
  <si>
    <t>第5地帯 (メキシコを除く中南米・アフリカ)</t>
    <phoneticPr fontId="2"/>
  </si>
  <si>
    <t>割引適用</t>
    <phoneticPr fontId="2"/>
  </si>
  <si>
    <t>MTA種別</t>
    <rPh sb="3" eb="5">
      <t>シュベｔウ</t>
    </rPh>
    <phoneticPr fontId="2"/>
  </si>
  <si>
    <t>(2) 依頼本数を入力</t>
    <rPh sb="4" eb="6">
      <t>イライ</t>
    </rPh>
    <rPh sb="6" eb="8">
      <t>ホｎン</t>
    </rPh>
    <rPh sb="9" eb="11">
      <t>ニュウリョｋウ</t>
    </rPh>
    <phoneticPr fontId="2"/>
  </si>
  <si>
    <t>BSL1</t>
    <phoneticPr fontId="2"/>
  </si>
  <si>
    <t>本数</t>
    <rPh sb="0" eb="2">
      <t>ホｎン</t>
    </rPh>
    <phoneticPr fontId="2"/>
  </si>
  <si>
    <t>BSL2</t>
    <phoneticPr fontId="2"/>
  </si>
  <si>
    <t>BSLと提供カテゴリー</t>
    <rPh sb="4" eb="6">
      <t>テイキョウ</t>
    </rPh>
    <phoneticPr fontId="2"/>
  </si>
  <si>
    <t>カテゴリーAの依頼本数が20本以上の場合に限る</t>
    <rPh sb="8" eb="11">
      <t>イライ</t>
    </rPh>
    <rPh sb="14" eb="17">
      <t>ホｎン</t>
    </rPh>
    <rPh sb="18" eb="20">
      <t>バアイ</t>
    </rPh>
    <rPh sb="21" eb="22">
      <t>カギｒウ</t>
    </rPh>
    <phoneticPr fontId="2"/>
  </si>
  <si>
    <t>★★★ご注意ください！★★★</t>
    <rPh sb="9" eb="10">
      <t>スベｔエ</t>
    </rPh>
    <rPh sb="12" eb="14">
      <t>ヒョウヒｎンドウコｎンイチｄオハッソウバアイハッソウツｄオオウｊイハッソウテスウセイキュウ</t>
    </rPh>
    <phoneticPr fontId="2"/>
  </si>
  <si>
    <r>
      <t>上記の金額は、</t>
    </r>
    <r>
      <rPr>
        <b/>
        <u/>
        <sz val="12"/>
        <color rgb="FF0000FF"/>
        <rFont val="游ゴシック Regular"/>
        <charset val="128"/>
      </rPr>
      <t>全ての提供ご依頼標品をまとめて一度に発送できた場合</t>
    </r>
    <r>
      <rPr>
        <sz val="12"/>
        <color rgb="FF0000FF"/>
        <rFont val="游ゴシック Regular"/>
        <charset val="128"/>
      </rPr>
      <t>の請求金額です。</t>
    </r>
    <rPh sb="0" eb="2">
      <t>ジョウ</t>
    </rPh>
    <rPh sb="3" eb="5">
      <t>セイキュウ</t>
    </rPh>
    <rPh sb="7" eb="8">
      <t>スベテｎオ</t>
    </rPh>
    <rPh sb="10" eb="12">
      <t>テイキョウ</t>
    </rPh>
    <rPh sb="21" eb="22">
      <t>イｃｈイ</t>
    </rPh>
    <rPh sb="28" eb="30">
      <t>ハッソウ</t>
    </rPh>
    <rPh sb="33" eb="35">
      <t>セイキュウ</t>
    </rPh>
    <rPh sb="38" eb="40">
      <t>キンガｋウ</t>
    </rPh>
    <phoneticPr fontId="2"/>
  </si>
  <si>
    <t>(3) 請求金額合計 (円)</t>
    <rPh sb="4" eb="10">
      <t>セイキュウ</t>
    </rPh>
    <rPh sb="12" eb="13">
      <t xml:space="preserve">エン </t>
    </rPh>
    <phoneticPr fontId="2"/>
  </si>
  <si>
    <r>
      <t>詳細につきましては、</t>
    </r>
    <r>
      <rPr>
        <b/>
        <u/>
        <sz val="12"/>
        <color rgb="FF0000FF"/>
        <rFont val="游ゴシック Regular"/>
        <charset val="128"/>
      </rPr>
      <t>必要事項を記入した微生物材料提供依頼書 (書式M-4) とともにお問い合わせ</t>
    </r>
    <r>
      <rPr>
        <sz val="12"/>
        <color rgb="FF0000FF"/>
        <rFont val="游ゴシック Regular"/>
        <charset val="128"/>
      </rPr>
      <t>ください。</t>
    </r>
    <rPh sb="0" eb="2">
      <t>ショウサイ</t>
    </rPh>
    <rPh sb="10" eb="12">
      <t>ショシｋイ</t>
    </rPh>
    <rPh sb="16" eb="21">
      <t>ヒツヨウ</t>
    </rPh>
    <rPh sb="22" eb="24">
      <t>キニュウ</t>
    </rPh>
    <phoneticPr fontId="2"/>
  </si>
  <si>
    <t>inquiry.jcm@riken.jp</t>
    <phoneticPr fontId="2"/>
  </si>
  <si>
    <t>お問い合わせ：</t>
    <rPh sb="1" eb="2">
      <t>トイアワｓエ</t>
    </rPh>
    <phoneticPr fontId="2"/>
  </si>
  <si>
    <t>数字のみを入力</t>
    <rPh sb="0" eb="2">
      <t>ハンカｋウ</t>
    </rPh>
    <rPh sb="3" eb="5">
      <t>スウニュウリョｋウ</t>
    </rPh>
    <phoneticPr fontId="2"/>
  </si>
  <si>
    <r>
      <rPr>
        <b/>
        <sz val="14"/>
        <rFont val="游ゴシック Regular"/>
        <charset val="128"/>
      </rPr>
      <t>2026年度 微生物株の提供手数料計算</t>
    </r>
    <r>
      <rPr>
        <b/>
        <sz val="14"/>
        <color rgb="FF0000FF"/>
        <rFont val="游ゴシック Regular"/>
        <charset val="128"/>
      </rPr>
      <t>（緑色背景のセルに情報を入力してください）</t>
    </r>
    <rPh sb="4" eb="6">
      <t>ネｎン</t>
    </rPh>
    <rPh sb="7" eb="11">
      <t>ビセイブｔウ</t>
    </rPh>
    <rPh sb="13" eb="17">
      <t>テイキョウ</t>
    </rPh>
    <rPh sb="18" eb="20">
      <t>ケイサｎン</t>
    </rPh>
    <rPh sb="21" eb="23">
      <t>ミドリイｒオ</t>
    </rPh>
    <rPh sb="23" eb="25">
      <t>ハイケイ</t>
    </rPh>
    <rPh sb="29" eb="31">
      <t>ジョウホウ</t>
    </rPh>
    <rPh sb="32" eb="34">
      <t>ニュウリョｋウ</t>
    </rPh>
    <phoneticPr fontId="2"/>
  </si>
  <si>
    <t>発送費用</t>
    <rPh sb="0" eb="2">
      <t>ハッソウ</t>
    </rPh>
    <rPh sb="2" eb="4">
      <t>ヒヨウ</t>
    </rPh>
    <phoneticPr fontId="2"/>
  </si>
  <si>
    <r>
      <t>全てを同梱して一度に発送できない場合は、カテゴリー/BSLに応じた</t>
    </r>
    <r>
      <rPr>
        <b/>
        <u/>
        <sz val="12"/>
        <color rgb="FF0000FF"/>
        <rFont val="游ゴシック Regular"/>
        <charset val="128"/>
      </rPr>
      <t>発送費用を発送の都度ご負担</t>
    </r>
    <r>
      <rPr>
        <sz val="12"/>
        <color rgb="FF0000FF"/>
        <rFont val="游ゴシック Regular"/>
        <charset val="128"/>
      </rPr>
      <t>いただきます。</t>
    </r>
    <rPh sb="0" eb="1">
      <t>スベテウ</t>
    </rPh>
    <rPh sb="3" eb="5">
      <t>ドウコｎン</t>
    </rPh>
    <rPh sb="7" eb="9">
      <t>イｃｈイ</t>
    </rPh>
    <rPh sb="10" eb="12">
      <t>ハッソウ</t>
    </rPh>
    <rPh sb="35" eb="37">
      <t>ヒヨウ</t>
    </rPh>
    <phoneticPr fontId="2"/>
  </si>
  <si>
    <t>●発送費用テーブル</t>
    <rPh sb="1" eb="2">
      <t>ハッソウ</t>
    </rPh>
    <rPh sb="3" eb="5">
      <t>ヒヨウ</t>
    </rPh>
    <phoneticPr fontId="2"/>
  </si>
  <si>
    <t>提供申し込み：</t>
    <rPh sb="0" eb="2">
      <t>テイキョウ</t>
    </rPh>
    <rPh sb="2" eb="3">
      <t>モウｓイ</t>
    </rPh>
    <phoneticPr fontId="2"/>
  </si>
  <si>
    <t>https://jcm.brc.riken.jp/ja/ordering</t>
    <phoneticPr fontId="2"/>
  </si>
  <si>
    <t>ver. 20260319</t>
    <phoneticPr fontId="2"/>
  </si>
  <si>
    <t>(1) 研究目的によるMTA種別を選択（営利・非営利）</t>
    <rPh sb="4" eb="8">
      <t>ケンキュウ</t>
    </rPh>
    <rPh sb="14" eb="16">
      <t>シュベｔウ</t>
    </rPh>
    <rPh sb="17" eb="19">
      <t>センタｋウ</t>
    </rPh>
    <rPh sb="20" eb="22">
      <t>エイｒイ</t>
    </rPh>
    <rPh sb="23" eb="26">
      <t>ヒエイｒイ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</si>
</sst>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\-#,##0;;"/>
    <numFmt numFmtId="178" formatCode="#,##0;[Red]\-#,##0;;@"/>
  </numFmts>
  <fonts count="29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rgb="FF9C0006"/>
      <name val="游ゴシック"/>
      <family val="3"/>
      <charset val="128"/>
      <scheme val="minor"/>
    </font>
    <font>
      <sz val="12"/>
      <color theme="1"/>
      <name val="游ゴシック Regular"/>
      <charset val="128"/>
    </font>
    <font>
      <b/>
      <sz val="12"/>
      <color theme="1"/>
      <name val="游ゴシック Regular"/>
      <charset val="128"/>
    </font>
    <font>
      <sz val="12"/>
      <color theme="1"/>
      <name val="游ゴシック Regular"/>
      <family val="3"/>
      <charset val="128"/>
    </font>
    <font>
      <b/>
      <sz val="12"/>
      <color rgb="FF0000FF"/>
      <name val="游ゴシック Regular"/>
      <charset val="128"/>
    </font>
    <font>
      <sz val="12"/>
      <color theme="0" tint="-0.249977111117893"/>
      <name val="游ゴシック"/>
      <family val="2"/>
      <charset val="128"/>
      <scheme val="minor"/>
    </font>
    <font>
      <b/>
      <sz val="12"/>
      <color theme="0"/>
      <name val="游ゴシック Regular"/>
      <charset val="128"/>
    </font>
    <font>
      <sz val="12"/>
      <color rgb="FF0000FF"/>
      <name val="游ゴシック Regular"/>
      <charset val="128"/>
    </font>
    <font>
      <sz val="10"/>
      <color theme="0"/>
      <name val="游ゴシック Regular"/>
      <charset val="128"/>
    </font>
    <font>
      <sz val="12"/>
      <color theme="0"/>
      <name val="游ゴシック"/>
      <family val="2"/>
      <charset val="128"/>
      <scheme val="minor"/>
    </font>
    <font>
      <sz val="12"/>
      <color theme="0"/>
      <name val="游ゴシック Regular"/>
      <charset val="128"/>
    </font>
    <font>
      <b/>
      <sz val="14"/>
      <color theme="1"/>
      <name val="游ゴシック Regular"/>
      <charset val="128"/>
    </font>
    <font>
      <b/>
      <u/>
      <sz val="12"/>
      <color rgb="FF0000FF"/>
      <name val="游ゴシック Regular"/>
      <charset val="128"/>
    </font>
    <font>
      <b/>
      <sz val="14"/>
      <color rgb="FF0000FF"/>
      <name val="游ゴシック Regular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2"/>
      <charset val="128"/>
      <scheme val="minor"/>
    </font>
    <font>
      <b/>
      <sz val="14"/>
      <name val="游ゴシック Regular"/>
      <charset val="128"/>
    </font>
    <font>
      <sz val="12"/>
      <name val="游ゴシック Regular"/>
      <charset val="128"/>
    </font>
    <font>
      <sz val="11"/>
      <color theme="1"/>
      <name val="游ゴシック Regular"/>
      <charset val="128"/>
    </font>
    <font>
      <u/>
      <sz val="14"/>
      <color theme="10"/>
      <name val="游ゴシック"/>
      <family val="3"/>
      <charset val="128"/>
      <scheme val="minor"/>
    </font>
    <font>
      <sz val="10"/>
      <color rgb="FFC00000"/>
      <name val="游ゴシック Regular"/>
      <charset val="128"/>
    </font>
    <font>
      <sz val="12"/>
      <color rgb="FFC00000"/>
      <name val="游ゴシック Regular"/>
      <charset val="128"/>
    </font>
    <font>
      <sz val="10"/>
      <name val="游ゴシック Regular"/>
      <charset val="128"/>
    </font>
    <font>
      <b/>
      <sz val="14"/>
      <color rgb="FFC00000"/>
      <name val="游ゴシック Regular"/>
      <charset val="12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C6F0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B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/>
    <xf numFmtId="0" fontId="4" fillId="0" borderId="0"/>
    <xf numFmtId="0" fontId="19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4" fillId="0" borderId="0" xfId="1" applyFont="1" applyFill="1" applyAlignment="1" applyProtection="1">
      <alignment horizontal="center" vertical="center"/>
    </xf>
    <xf numFmtId="0" fontId="10" fillId="0" borderId="0" xfId="1" applyFont="1" applyFill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4" fillId="0" borderId="1" xfId="2" applyNumberFormat="1" applyFont="1" applyFill="1" applyBorder="1" applyAlignment="1" applyProtection="1">
      <alignment horizontal="center" vertical="center"/>
    </xf>
    <xf numFmtId="0" fontId="5" fillId="3" borderId="1" xfId="2" applyFont="1" applyBorder="1" applyAlignment="1" applyProtection="1">
      <alignment horizontal="center" vertical="center"/>
    </xf>
    <xf numFmtId="177" fontId="5" fillId="3" borderId="1" xfId="2" applyNumberFormat="1" applyFont="1" applyBorder="1" applyAlignment="1" applyProtection="1">
      <alignment vertical="center"/>
    </xf>
    <xf numFmtId="0" fontId="19" fillId="0" borderId="0" xfId="4" applyProtection="1">
      <alignment vertical="center"/>
      <protection locked="0"/>
    </xf>
    <xf numFmtId="0" fontId="20" fillId="0" borderId="0" xfId="4" applyFont="1" applyProtection="1">
      <alignment vertical="center"/>
      <protection locked="0"/>
    </xf>
    <xf numFmtId="0" fontId="18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6" fontId="13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Border="1">
      <alignment vertical="center"/>
    </xf>
    <xf numFmtId="3" fontId="15" fillId="0" borderId="0" xfId="0" applyNumberFormat="1" applyFont="1">
      <alignment vertical="center"/>
    </xf>
    <xf numFmtId="176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left" vertical="center"/>
    </xf>
    <xf numFmtId="176" fontId="25" fillId="0" borderId="0" xfId="0" applyNumberFormat="1" applyFont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4" fillId="0" borderId="0" xfId="4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8" fillId="0" borderId="0" xfId="0" applyFont="1" applyAlignment="1">
      <alignment horizontal="left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</cellXfs>
  <cellStyles count="5">
    <cellStyle name="ハイパーリンク" xfId="4" builtinId="8"/>
    <cellStyle name="悪い 2" xfId="2" xr:uid="{13968FCD-4F1C-7345-A7E3-953EBF24C2EE}"/>
    <cellStyle name="標準" xfId="0" builtinId="0"/>
    <cellStyle name="標準 2" xfId="3" xr:uid="{288D1960-B12E-C043-AD8C-701AAA1AD8A2}"/>
    <cellStyle name="良い" xfId="1" builtinId="26"/>
  </cellStyles>
  <dxfs count="0"/>
  <tableStyles count="0" defaultTableStyle="TableStyleMedium2" defaultPivotStyle="PivotStyleLight16"/>
  <colors>
    <mruColors>
      <color rgb="FFFFFFBF"/>
      <color rgb="FF0000FF"/>
      <color rgb="FFC6EFCE"/>
      <color rgb="FFFFC7CE"/>
      <color rgb="FFC6F0CE"/>
      <color rgb="FFD9D9D9"/>
      <color rgb="FFFFFFCA"/>
      <color rgb="FFD3E1EF"/>
      <color rgb="FFBDD7EF"/>
      <color rgb="FFFFFF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jcm.brc.riken.jp/ja/ordering" TargetMode="External"/><Relationship Id="rId1" Type="http://schemas.openxmlformats.org/officeDocument/2006/relationships/hyperlink" Target="mailto:inquiry.jcm@riken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C030-9D6C-C944-9679-48BDE24C5DC3}">
  <sheetPr codeName="Sheet1"/>
  <dimension ref="A1:X51"/>
  <sheetViews>
    <sheetView showGridLines="0" tabSelected="1" zoomScaleNormal="100" workbookViewId="0">
      <selection activeCell="C4" sqref="C4:D4"/>
    </sheetView>
  </sheetViews>
  <sheetFormatPr baseColWidth="10" defaultRowHeight="25" customHeight="1"/>
  <cols>
    <col min="1" max="1" width="8.5" style="10" customWidth="1"/>
    <col min="2" max="2" width="12.1640625" style="10" customWidth="1"/>
    <col min="3" max="3" width="12.6640625" style="10" customWidth="1"/>
    <col min="4" max="4" width="11.33203125" style="10" bestFit="1" customWidth="1"/>
    <col min="5" max="7" width="11.1640625" style="10" customWidth="1"/>
    <col min="8" max="9" width="11" style="11" bestFit="1" customWidth="1"/>
    <col min="10" max="10" width="11" style="13" customWidth="1"/>
    <col min="11" max="11" width="10.83203125" style="13"/>
    <col min="12" max="12" width="10.83203125" style="14" hidden="1" customWidth="1"/>
    <col min="13" max="13" width="10.33203125" style="14" hidden="1" customWidth="1"/>
    <col min="14" max="14" width="6.1640625" style="14" hidden="1" customWidth="1"/>
    <col min="15" max="15" width="16.33203125" style="14" hidden="1" customWidth="1"/>
    <col min="16" max="16" width="7.5" style="15" hidden="1" customWidth="1"/>
    <col min="17" max="24" width="10.83203125" style="16"/>
    <col min="25" max="16384" width="10.83203125" style="10"/>
  </cols>
  <sheetData>
    <row r="1" spans="1:16" ht="25" customHeight="1">
      <c r="A1" s="9" t="s">
        <v>50</v>
      </c>
      <c r="I1" s="12" t="s">
        <v>56</v>
      </c>
    </row>
    <row r="2" spans="1:16" ht="18" customHeight="1">
      <c r="B2" s="17"/>
    </row>
    <row r="3" spans="1:16" ht="25" customHeight="1">
      <c r="B3" s="17" t="s">
        <v>57</v>
      </c>
      <c r="D3" s="18"/>
      <c r="E3" s="18"/>
      <c r="F3" s="18"/>
      <c r="G3" s="18"/>
      <c r="H3" s="11" t="s">
        <v>6</v>
      </c>
      <c r="L3" s="14" t="s">
        <v>53</v>
      </c>
    </row>
    <row r="4" spans="1:16" ht="25" customHeight="1">
      <c r="B4" s="19" t="s">
        <v>36</v>
      </c>
      <c r="C4" s="52"/>
      <c r="D4" s="52"/>
      <c r="E4" s="1" t="str">
        <f>IF(C4="第一種MTA","1","2")</f>
        <v>2</v>
      </c>
      <c r="F4" s="2"/>
      <c r="G4" s="2"/>
      <c r="H4" s="11" t="s">
        <v>9</v>
      </c>
      <c r="L4" s="20" t="s">
        <v>10</v>
      </c>
      <c r="M4" s="20" t="s">
        <v>11</v>
      </c>
      <c r="N4" s="20" t="s">
        <v>4</v>
      </c>
      <c r="O4" s="20" t="s">
        <v>12</v>
      </c>
      <c r="P4" s="15" t="s">
        <v>13</v>
      </c>
    </row>
    <row r="5" spans="1:16" ht="25" customHeight="1">
      <c r="B5" s="51" t="str">
        <f>IF(C4="","",IF(C4="第一種MTA","非営利学術研究機関 (大学や公的な研究所等) による非営利目的研究","営利機関による研究や、非営利学術研究機関による営利目的研究 (特許取得を目指す研究など) "))</f>
        <v/>
      </c>
      <c r="C5" s="21"/>
      <c r="D5" s="22"/>
      <c r="E5" s="1"/>
      <c r="F5" s="2"/>
      <c r="G5" s="2"/>
      <c r="L5" s="20"/>
      <c r="M5" s="20"/>
      <c r="N5" s="20"/>
      <c r="O5" s="20"/>
    </row>
    <row r="6" spans="1:16" ht="18" customHeight="1">
      <c r="D6" s="18"/>
      <c r="E6" s="18"/>
      <c r="F6" s="18"/>
      <c r="G6" s="18"/>
      <c r="H6" s="23" t="s">
        <v>0</v>
      </c>
      <c r="I6" s="24">
        <v>5720</v>
      </c>
      <c r="J6" s="25"/>
      <c r="L6" s="20" t="s">
        <v>7</v>
      </c>
      <c r="M6" s="15" t="s">
        <v>14</v>
      </c>
      <c r="N6" s="20" t="s">
        <v>8</v>
      </c>
      <c r="O6" s="20" t="str">
        <f>L6&amp;M6&amp;N6</f>
        <v>国内ABSL1</v>
      </c>
      <c r="P6" s="15">
        <v>600</v>
      </c>
    </row>
    <row r="7" spans="1:16" ht="25" customHeight="1">
      <c r="B7" s="17" t="s">
        <v>37</v>
      </c>
      <c r="D7" s="26" t="s">
        <v>49</v>
      </c>
      <c r="E7" s="18"/>
      <c r="F7" s="18"/>
      <c r="G7" s="18"/>
      <c r="H7" s="23" t="s">
        <v>3</v>
      </c>
      <c r="I7" s="24">
        <v>12980</v>
      </c>
      <c r="J7" s="25"/>
      <c r="L7" s="20" t="s">
        <v>7</v>
      </c>
      <c r="M7" s="15" t="s">
        <v>17</v>
      </c>
      <c r="N7" s="20" t="s">
        <v>8</v>
      </c>
      <c r="O7" s="20" t="str">
        <f t="shared" ref="O7:O11" si="0">L7&amp;M7&amp;N7</f>
        <v>国内BBSL1</v>
      </c>
      <c r="P7" s="15">
        <v>900</v>
      </c>
    </row>
    <row r="8" spans="1:16" ht="25" customHeight="1">
      <c r="B8" s="53" t="s">
        <v>41</v>
      </c>
      <c r="C8" s="54"/>
      <c r="D8" s="27" t="s">
        <v>39</v>
      </c>
      <c r="E8" s="27" t="s">
        <v>5</v>
      </c>
      <c r="F8" s="27" t="s">
        <v>51</v>
      </c>
      <c r="G8" s="18"/>
      <c r="H8" s="23" t="s">
        <v>1</v>
      </c>
      <c r="I8" s="24">
        <v>22000</v>
      </c>
      <c r="J8" s="25"/>
      <c r="L8" s="20" t="s">
        <v>7</v>
      </c>
      <c r="M8" s="15" t="s">
        <v>18</v>
      </c>
      <c r="N8" s="20" t="s">
        <v>8</v>
      </c>
      <c r="O8" s="20" t="str">
        <f t="shared" si="0"/>
        <v>国内CBSL1</v>
      </c>
      <c r="P8" s="15">
        <v>900</v>
      </c>
    </row>
    <row r="9" spans="1:16" ht="25" customHeight="1">
      <c r="B9" s="28" t="s">
        <v>38</v>
      </c>
      <c r="C9" s="29" t="s">
        <v>0</v>
      </c>
      <c r="D9" s="3"/>
      <c r="E9" s="4" t="str">
        <f t="shared" ref="E9:E16" si="1">IF(C$4="","",IF(D9="","",D9*VLOOKUP($C9,$H$6:$I$9,2,FALSE)*$E$4))</f>
        <v/>
      </c>
      <c r="F9" s="4" t="str">
        <f t="shared" ref="F9:F16" si="2">IF(OR(D9="",D9=0),"",VLOOKUP("国内"&amp;C9&amp;B9,$O$6:$P$36,2,FALSE))</f>
        <v/>
      </c>
      <c r="G9" s="18"/>
      <c r="H9" s="23" t="s">
        <v>2</v>
      </c>
      <c r="I9" s="24">
        <v>7370</v>
      </c>
      <c r="J9" s="25"/>
      <c r="L9" s="20" t="s">
        <v>7</v>
      </c>
      <c r="M9" s="15" t="s">
        <v>14</v>
      </c>
      <c r="N9" s="20" t="s">
        <v>16</v>
      </c>
      <c r="O9" s="20" t="str">
        <f t="shared" si="0"/>
        <v>国内ABSL2</v>
      </c>
      <c r="P9" s="30">
        <v>1700</v>
      </c>
    </row>
    <row r="10" spans="1:16" ht="25" customHeight="1">
      <c r="B10" s="31" t="s">
        <v>8</v>
      </c>
      <c r="C10" s="29" t="s">
        <v>2</v>
      </c>
      <c r="D10" s="3"/>
      <c r="E10" s="4" t="str">
        <f t="shared" si="1"/>
        <v/>
      </c>
      <c r="F10" s="4" t="str">
        <f t="shared" si="2"/>
        <v/>
      </c>
      <c r="G10" s="18"/>
      <c r="L10" s="20" t="s">
        <v>7</v>
      </c>
      <c r="M10" s="15" t="s">
        <v>17</v>
      </c>
      <c r="N10" s="20" t="s">
        <v>16</v>
      </c>
      <c r="O10" s="20" t="str">
        <f t="shared" si="0"/>
        <v>国内BBSL2</v>
      </c>
      <c r="P10" s="30">
        <v>3000</v>
      </c>
    </row>
    <row r="11" spans="1:16" ht="25" customHeight="1">
      <c r="B11" s="32" t="s">
        <v>8</v>
      </c>
      <c r="C11" s="29" t="s">
        <v>3</v>
      </c>
      <c r="D11" s="3"/>
      <c r="E11" s="4" t="str">
        <f t="shared" si="1"/>
        <v/>
      </c>
      <c r="F11" s="4" t="str">
        <f t="shared" si="2"/>
        <v/>
      </c>
      <c r="G11" s="18"/>
      <c r="I11" s="23" t="s">
        <v>15</v>
      </c>
      <c r="J11" s="33"/>
      <c r="L11" s="20" t="s">
        <v>7</v>
      </c>
      <c r="M11" s="15" t="s">
        <v>18</v>
      </c>
      <c r="N11" s="20" t="s">
        <v>16</v>
      </c>
      <c r="O11" s="20" t="str">
        <f t="shared" si="0"/>
        <v>国内CBSL2</v>
      </c>
      <c r="P11" s="30">
        <v>3000</v>
      </c>
    </row>
    <row r="12" spans="1:16" ht="25" customHeight="1">
      <c r="B12" s="34" t="s">
        <v>8</v>
      </c>
      <c r="C12" s="29" t="s">
        <v>1</v>
      </c>
      <c r="D12" s="3"/>
      <c r="E12" s="4" t="str">
        <f t="shared" si="1"/>
        <v/>
      </c>
      <c r="F12" s="4" t="str">
        <f t="shared" si="2"/>
        <v/>
      </c>
      <c r="G12" s="18"/>
      <c r="H12" s="11" t="s">
        <v>19</v>
      </c>
      <c r="I12" s="23">
        <v>1</v>
      </c>
      <c r="J12" s="33"/>
      <c r="L12" s="20"/>
      <c r="M12" s="15"/>
    </row>
    <row r="13" spans="1:16" ht="25" customHeight="1">
      <c r="B13" s="28" t="s">
        <v>40</v>
      </c>
      <c r="C13" s="29" t="s">
        <v>0</v>
      </c>
      <c r="D13" s="3"/>
      <c r="E13" s="4" t="str">
        <f t="shared" si="1"/>
        <v/>
      </c>
      <c r="F13" s="4" t="str">
        <f t="shared" si="2"/>
        <v/>
      </c>
      <c r="G13" s="18"/>
      <c r="H13" s="11" t="s">
        <v>20</v>
      </c>
      <c r="I13" s="23">
        <v>2</v>
      </c>
      <c r="J13" s="33"/>
      <c r="L13" s="20" t="s">
        <v>7</v>
      </c>
      <c r="M13" s="15" t="s">
        <v>21</v>
      </c>
      <c r="N13" s="20" t="s">
        <v>8</v>
      </c>
      <c r="O13" s="20" t="str">
        <f t="shared" ref="O13:O14" si="3">L13&amp;M13&amp;N13</f>
        <v>国内FBSL1</v>
      </c>
      <c r="P13" s="30">
        <v>1800</v>
      </c>
    </row>
    <row r="14" spans="1:16" ht="25" customHeight="1">
      <c r="B14" s="31" t="s">
        <v>16</v>
      </c>
      <c r="C14" s="29" t="s">
        <v>2</v>
      </c>
      <c r="D14" s="3"/>
      <c r="E14" s="4" t="str">
        <f t="shared" si="1"/>
        <v/>
      </c>
      <c r="F14" s="4" t="str">
        <f t="shared" si="2"/>
        <v/>
      </c>
      <c r="G14" s="18"/>
      <c r="H14" s="11" t="s">
        <v>22</v>
      </c>
      <c r="I14" s="23">
        <v>2</v>
      </c>
      <c r="J14" s="33"/>
      <c r="L14" s="20" t="s">
        <v>7</v>
      </c>
      <c r="M14" s="15" t="s">
        <v>21</v>
      </c>
      <c r="N14" s="20" t="s">
        <v>16</v>
      </c>
      <c r="O14" s="20" t="str">
        <f t="shared" si="3"/>
        <v>国内FBSL2</v>
      </c>
      <c r="P14" s="30">
        <v>5700</v>
      </c>
    </row>
    <row r="15" spans="1:16" ht="25" customHeight="1">
      <c r="B15" s="32" t="s">
        <v>16</v>
      </c>
      <c r="C15" s="29" t="s">
        <v>3</v>
      </c>
      <c r="D15" s="3"/>
      <c r="E15" s="4" t="str">
        <f t="shared" si="1"/>
        <v/>
      </c>
      <c r="F15" s="4" t="str">
        <f t="shared" si="2"/>
        <v/>
      </c>
      <c r="H15" s="11" t="s">
        <v>23</v>
      </c>
      <c r="I15" s="23">
        <v>4</v>
      </c>
      <c r="J15" s="33"/>
      <c r="L15" s="20"/>
      <c r="M15" s="15"/>
    </row>
    <row r="16" spans="1:16" ht="25" customHeight="1">
      <c r="B16" s="34" t="s">
        <v>16</v>
      </c>
      <c r="C16" s="29" t="s">
        <v>1</v>
      </c>
      <c r="D16" s="3"/>
      <c r="E16" s="4" t="str">
        <f t="shared" si="1"/>
        <v/>
      </c>
      <c r="F16" s="4" t="str">
        <f t="shared" si="2"/>
        <v/>
      </c>
      <c r="L16" s="20" t="s">
        <v>24</v>
      </c>
      <c r="M16" s="15" t="s">
        <v>14</v>
      </c>
      <c r="N16" s="20" t="s">
        <v>8</v>
      </c>
      <c r="O16" s="20" t="str">
        <f t="shared" ref="O16:O21" si="4">L16&amp;M16&amp;N16</f>
        <v>海外PostABSL1</v>
      </c>
      <c r="P16" s="30">
        <v>2000</v>
      </c>
    </row>
    <row r="17" spans="2:16" ht="18" customHeight="1">
      <c r="L17" s="20" t="s">
        <v>24</v>
      </c>
      <c r="M17" s="15" t="s">
        <v>17</v>
      </c>
      <c r="N17" s="20" t="s">
        <v>8</v>
      </c>
      <c r="O17" s="20" t="str">
        <f t="shared" si="4"/>
        <v>海外PostBBSL1</v>
      </c>
      <c r="P17" s="30">
        <v>2000</v>
      </c>
    </row>
    <row r="18" spans="2:16" ht="25" customHeight="1">
      <c r="B18" s="17" t="s">
        <v>45</v>
      </c>
      <c r="H18" s="35" t="s">
        <v>29</v>
      </c>
      <c r="L18" s="20" t="s">
        <v>24</v>
      </c>
      <c r="M18" s="15" t="s">
        <v>18</v>
      </c>
      <c r="N18" s="20" t="s">
        <v>8</v>
      </c>
      <c r="O18" s="20" t="str">
        <f t="shared" si="4"/>
        <v>海外PostCBSL1</v>
      </c>
      <c r="P18" s="30">
        <v>2000</v>
      </c>
    </row>
    <row r="19" spans="2:16" ht="25" customHeight="1">
      <c r="B19" s="36" t="s">
        <v>25</v>
      </c>
      <c r="C19" s="37">
        <f>SUM(E9:E16)</f>
        <v>0</v>
      </c>
      <c r="D19" s="38">
        <f>SUMIF(C9:C16,"A",E9:E16)</f>
        <v>0</v>
      </c>
      <c r="H19" s="39">
        <v>2050</v>
      </c>
      <c r="I19" s="40" t="s">
        <v>30</v>
      </c>
      <c r="J19" s="41"/>
      <c r="L19" s="20" t="s">
        <v>24</v>
      </c>
      <c r="M19" s="15" t="s">
        <v>14</v>
      </c>
      <c r="N19" s="20" t="s">
        <v>16</v>
      </c>
      <c r="O19" s="20" t="str">
        <f t="shared" si="4"/>
        <v>海外PostABSL2</v>
      </c>
      <c r="P19" s="30">
        <v>11600</v>
      </c>
    </row>
    <row r="20" spans="2:16" ht="25" customHeight="1">
      <c r="B20" s="36" t="s">
        <v>35</v>
      </c>
      <c r="C20" s="42" t="str">
        <f>IF(SUMIF(C9:C16,"A",D9:D16)&gt;19,SUMIF(C9:C16,"A",E9:E16)*0.9-SUMIF(C9:C16,"A",E9:E16),IF(SUM(D9:D16)=0,"","(対象外)"))</f>
        <v/>
      </c>
      <c r="D20" s="10" t="s">
        <v>42</v>
      </c>
      <c r="H20" s="39">
        <v>2500</v>
      </c>
      <c r="I20" s="43" t="s">
        <v>31</v>
      </c>
      <c r="J20" s="44"/>
      <c r="L20" s="20" t="s">
        <v>24</v>
      </c>
      <c r="M20" s="15" t="s">
        <v>17</v>
      </c>
      <c r="N20" s="20" t="s">
        <v>16</v>
      </c>
      <c r="O20" s="20" t="str">
        <f t="shared" si="4"/>
        <v>海外PostBBSL2</v>
      </c>
      <c r="P20" s="30">
        <v>12900</v>
      </c>
    </row>
    <row r="21" spans="2:16" ht="25" customHeight="1">
      <c r="B21" s="36" t="s">
        <v>51</v>
      </c>
      <c r="C21" s="37">
        <f>MAX(F9:F16)</f>
        <v>0</v>
      </c>
      <c r="E21" s="45"/>
      <c r="F21" s="45"/>
      <c r="G21" s="45"/>
      <c r="H21" s="39">
        <v>3850</v>
      </c>
      <c r="I21" s="43" t="s">
        <v>32</v>
      </c>
      <c r="J21" s="44"/>
      <c r="L21" s="20" t="s">
        <v>24</v>
      </c>
      <c r="M21" s="15" t="s">
        <v>18</v>
      </c>
      <c r="N21" s="20" t="s">
        <v>16</v>
      </c>
      <c r="O21" s="20" t="str">
        <f t="shared" si="4"/>
        <v>海外PostCBSL2</v>
      </c>
      <c r="P21" s="30">
        <v>12900</v>
      </c>
    </row>
    <row r="22" spans="2:16" ht="25" customHeight="1">
      <c r="B22" s="5" t="s">
        <v>26</v>
      </c>
      <c r="C22" s="6">
        <f>SUM(C19:C21)</f>
        <v>0</v>
      </c>
      <c r="E22" s="45"/>
      <c r="F22" s="45"/>
      <c r="G22" s="45"/>
      <c r="H22" s="39">
        <v>4200</v>
      </c>
      <c r="I22" s="43" t="s">
        <v>33</v>
      </c>
      <c r="J22" s="44"/>
      <c r="L22" s="20"/>
      <c r="M22" s="15"/>
    </row>
    <row r="23" spans="2:16" ht="18" customHeight="1">
      <c r="B23" s="45"/>
      <c r="D23" s="45"/>
      <c r="E23" s="45"/>
      <c r="F23" s="45"/>
      <c r="H23" s="39">
        <v>4550</v>
      </c>
      <c r="I23" s="43" t="s">
        <v>34</v>
      </c>
      <c r="J23" s="44"/>
      <c r="L23" s="20" t="s">
        <v>27</v>
      </c>
      <c r="M23" s="15" t="s">
        <v>14</v>
      </c>
      <c r="N23" s="20" t="s">
        <v>8</v>
      </c>
      <c r="O23" s="20" t="str">
        <f t="shared" ref="O23:O33" si="5">L23&amp;M23&amp;N23</f>
        <v>海外FedExABSL1</v>
      </c>
      <c r="P23" s="30">
        <v>2000</v>
      </c>
    </row>
    <row r="24" spans="2:16" ht="24" customHeight="1">
      <c r="B24" s="9" t="s">
        <v>43</v>
      </c>
      <c r="C24" s="45"/>
      <c r="D24" s="45"/>
      <c r="E24" s="45"/>
      <c r="F24" s="45"/>
      <c r="G24" s="45"/>
      <c r="L24" s="20" t="s">
        <v>27</v>
      </c>
      <c r="M24" s="15" t="s">
        <v>17</v>
      </c>
      <c r="N24" s="20" t="s">
        <v>8</v>
      </c>
      <c r="O24" s="20" t="str">
        <f t="shared" si="5"/>
        <v>海外FedExBBSL1</v>
      </c>
      <c r="P24" s="30">
        <v>2000</v>
      </c>
    </row>
    <row r="25" spans="2:16" ht="22" customHeight="1">
      <c r="B25" s="46" t="s">
        <v>44</v>
      </c>
      <c r="C25" s="45"/>
      <c r="D25" s="45"/>
      <c r="E25" s="45"/>
      <c r="F25" s="45"/>
      <c r="G25" s="45"/>
      <c r="L25" s="20"/>
      <c r="M25" s="15"/>
      <c r="N25" s="20"/>
      <c r="O25" s="20"/>
      <c r="P25" s="30"/>
    </row>
    <row r="26" spans="2:16" ht="22" customHeight="1">
      <c r="B26" s="46" t="s">
        <v>52</v>
      </c>
      <c r="L26" s="20"/>
      <c r="M26" s="15"/>
      <c r="N26" s="20"/>
      <c r="O26" s="20"/>
      <c r="P26" s="30"/>
    </row>
    <row r="27" spans="2:16" ht="22" customHeight="1">
      <c r="B27" s="46" t="s">
        <v>46</v>
      </c>
      <c r="L27" s="20" t="s">
        <v>27</v>
      </c>
      <c r="M27" s="15" t="s">
        <v>18</v>
      </c>
      <c r="N27" s="20" t="s">
        <v>8</v>
      </c>
      <c r="O27" s="20" t="str">
        <f t="shared" si="5"/>
        <v>海外FedExCBSL1</v>
      </c>
      <c r="P27" s="30">
        <v>2000</v>
      </c>
    </row>
    <row r="28" spans="2:16" ht="18" customHeight="1">
      <c r="B28" s="46"/>
      <c r="L28" s="20"/>
      <c r="M28" s="15"/>
      <c r="N28" s="20"/>
      <c r="O28" s="20"/>
      <c r="P28" s="30"/>
    </row>
    <row r="29" spans="2:16" ht="25" customHeight="1">
      <c r="B29" s="47" t="s">
        <v>54</v>
      </c>
      <c r="C29" s="49" t="s">
        <v>55</v>
      </c>
      <c r="D29" s="49"/>
      <c r="E29" s="49"/>
      <c r="F29" s="50"/>
      <c r="L29" s="20"/>
      <c r="M29" s="15"/>
      <c r="N29" s="20"/>
      <c r="O29" s="20"/>
      <c r="P29" s="30"/>
    </row>
    <row r="30" spans="2:16" ht="25" customHeight="1">
      <c r="B30" s="47" t="s">
        <v>48</v>
      </c>
      <c r="C30" s="8" t="s">
        <v>47</v>
      </c>
      <c r="D30" s="7"/>
      <c r="L30" s="20"/>
      <c r="M30" s="15"/>
      <c r="N30" s="20"/>
      <c r="O30" s="20"/>
      <c r="P30" s="30"/>
    </row>
    <row r="31" spans="2:16" ht="24" customHeight="1">
      <c r="L31" s="20" t="s">
        <v>27</v>
      </c>
      <c r="M31" s="15" t="s">
        <v>14</v>
      </c>
      <c r="N31" s="20" t="s">
        <v>16</v>
      </c>
      <c r="O31" s="20" t="str">
        <f t="shared" si="5"/>
        <v>海外FedExABSL2</v>
      </c>
      <c r="P31" s="30">
        <v>3100</v>
      </c>
    </row>
    <row r="32" spans="2:16" ht="25" customHeight="1">
      <c r="L32" s="20" t="s">
        <v>27</v>
      </c>
      <c r="M32" s="15" t="s">
        <v>17</v>
      </c>
      <c r="N32" s="20" t="s">
        <v>16</v>
      </c>
      <c r="O32" s="20" t="str">
        <f t="shared" si="5"/>
        <v>海外FedExBBSL2</v>
      </c>
      <c r="P32" s="30">
        <v>4400</v>
      </c>
    </row>
    <row r="33" spans="1:16" ht="25" customHeight="1">
      <c r="A33" s="48"/>
      <c r="B33" s="48"/>
      <c r="C33" s="48"/>
      <c r="D33" s="48"/>
      <c r="E33" s="48"/>
      <c r="F33" s="48"/>
      <c r="G33" s="48"/>
      <c r="L33" s="20" t="s">
        <v>27</v>
      </c>
      <c r="M33" s="15" t="s">
        <v>18</v>
      </c>
      <c r="N33" s="20" t="s">
        <v>16</v>
      </c>
      <c r="O33" s="20" t="str">
        <f t="shared" si="5"/>
        <v>海外FedExCBSL2</v>
      </c>
      <c r="P33" s="30">
        <v>4400</v>
      </c>
    </row>
    <row r="34" spans="1:16" ht="25" customHeight="1">
      <c r="A34" s="48"/>
      <c r="B34" s="48"/>
      <c r="C34" s="48"/>
      <c r="D34" s="48"/>
      <c r="E34" s="48"/>
      <c r="F34" s="48"/>
      <c r="G34" s="48"/>
      <c r="L34" s="20"/>
      <c r="M34" s="15"/>
    </row>
    <row r="35" spans="1:16" ht="25" customHeight="1">
      <c r="A35" s="48"/>
      <c r="B35" s="48"/>
      <c r="C35" s="48"/>
      <c r="D35" s="48"/>
      <c r="E35" s="48"/>
      <c r="F35" s="48"/>
      <c r="G35" s="48"/>
      <c r="L35" s="20" t="s">
        <v>28</v>
      </c>
      <c r="M35" s="15" t="s">
        <v>21</v>
      </c>
      <c r="N35" s="20" t="s">
        <v>8</v>
      </c>
      <c r="O35" s="20" t="str">
        <f t="shared" ref="O35:O36" si="6">L35&amp;M35&amp;N35</f>
        <v>海外WorldCFBSL1</v>
      </c>
      <c r="P35" s="30">
        <v>2000</v>
      </c>
    </row>
    <row r="36" spans="1:16" ht="25" customHeight="1">
      <c r="A36" s="48"/>
      <c r="B36" s="48"/>
      <c r="C36" s="48"/>
      <c r="D36" s="48"/>
      <c r="E36" s="48"/>
      <c r="F36" s="48"/>
      <c r="G36" s="48"/>
      <c r="L36" s="20" t="s">
        <v>28</v>
      </c>
      <c r="M36" s="15" t="s">
        <v>21</v>
      </c>
      <c r="N36" s="20" t="s">
        <v>16</v>
      </c>
      <c r="O36" s="20" t="str">
        <f t="shared" si="6"/>
        <v>海外WorldCFBSL2</v>
      </c>
      <c r="P36" s="30">
        <v>2000</v>
      </c>
    </row>
    <row r="37" spans="1:16" ht="25" customHeight="1">
      <c r="A37" s="48"/>
      <c r="B37" s="48"/>
      <c r="C37" s="48"/>
      <c r="D37" s="48"/>
      <c r="E37" s="48"/>
      <c r="F37" s="48"/>
      <c r="G37" s="48"/>
    </row>
    <row r="38" spans="1:16" ht="25" customHeight="1">
      <c r="A38" s="48"/>
      <c r="B38" s="48"/>
      <c r="C38" s="48"/>
      <c r="D38" s="48"/>
      <c r="E38" s="48"/>
      <c r="F38" s="48"/>
      <c r="G38" s="48"/>
    </row>
    <row r="39" spans="1:16" ht="25" customHeight="1">
      <c r="A39" s="48"/>
      <c r="B39" s="48"/>
      <c r="C39" s="48"/>
      <c r="D39" s="48"/>
      <c r="E39" s="48"/>
      <c r="F39" s="48"/>
      <c r="G39" s="48"/>
    </row>
    <row r="40" spans="1:16" ht="25" customHeight="1">
      <c r="A40" s="48"/>
      <c r="B40" s="48"/>
      <c r="C40" s="48"/>
      <c r="D40" s="48"/>
      <c r="E40" s="48"/>
      <c r="F40" s="48"/>
      <c r="G40" s="48"/>
    </row>
    <row r="41" spans="1:16" ht="25" customHeight="1">
      <c r="A41" s="48"/>
      <c r="B41" s="48"/>
      <c r="C41" s="48"/>
      <c r="D41" s="48"/>
      <c r="E41" s="48"/>
      <c r="F41" s="48"/>
      <c r="G41" s="48"/>
    </row>
    <row r="42" spans="1:16" ht="25" customHeight="1">
      <c r="A42" s="48"/>
      <c r="B42" s="48"/>
      <c r="C42" s="48"/>
      <c r="D42" s="48"/>
      <c r="E42" s="48"/>
      <c r="F42" s="48"/>
      <c r="G42" s="48"/>
    </row>
    <row r="43" spans="1:16" ht="25" customHeight="1">
      <c r="A43" s="48"/>
      <c r="B43" s="48"/>
      <c r="C43" s="48"/>
      <c r="D43" s="48"/>
      <c r="E43" s="48"/>
      <c r="F43" s="48"/>
      <c r="G43" s="48"/>
    </row>
    <row r="44" spans="1:16" ht="25" customHeight="1">
      <c r="A44" s="48"/>
      <c r="B44" s="48"/>
      <c r="C44" s="48"/>
      <c r="D44" s="48"/>
      <c r="E44" s="48"/>
      <c r="F44" s="48"/>
      <c r="G44" s="48"/>
    </row>
    <row r="45" spans="1:16" ht="25" customHeight="1">
      <c r="A45" s="48"/>
      <c r="B45" s="48"/>
      <c r="C45" s="48"/>
      <c r="D45" s="48"/>
      <c r="E45" s="48"/>
      <c r="F45" s="48"/>
      <c r="G45" s="48"/>
    </row>
    <row r="46" spans="1:16" ht="25" customHeight="1">
      <c r="A46" s="48"/>
      <c r="B46" s="48"/>
      <c r="C46" s="48"/>
      <c r="D46" s="48"/>
      <c r="E46" s="48"/>
      <c r="F46" s="48"/>
      <c r="G46" s="48"/>
    </row>
    <row r="47" spans="1:16" ht="25" customHeight="1">
      <c r="A47" s="48"/>
      <c r="B47" s="48"/>
      <c r="C47" s="48"/>
      <c r="D47" s="48"/>
      <c r="E47" s="48"/>
      <c r="F47" s="48"/>
      <c r="G47" s="48"/>
    </row>
    <row r="48" spans="1:16" ht="25" customHeight="1">
      <c r="A48" s="48"/>
      <c r="B48" s="48"/>
      <c r="C48" s="48"/>
      <c r="D48" s="48"/>
      <c r="E48" s="48"/>
      <c r="F48" s="48"/>
      <c r="G48" s="48"/>
    </row>
    <row r="49" spans="1:7" ht="25" customHeight="1">
      <c r="A49" s="48"/>
      <c r="B49" s="48"/>
      <c r="C49" s="48"/>
      <c r="D49" s="48"/>
      <c r="E49" s="48"/>
      <c r="F49" s="48"/>
      <c r="G49" s="48"/>
    </row>
    <row r="50" spans="1:7" ht="25" customHeight="1">
      <c r="A50" s="48"/>
      <c r="B50" s="48"/>
      <c r="C50" s="48"/>
      <c r="D50" s="48"/>
      <c r="E50" s="48"/>
      <c r="F50" s="48"/>
      <c r="G50" s="48"/>
    </row>
    <row r="51" spans="1:7" ht="25" customHeight="1">
      <c r="A51" s="48"/>
      <c r="B51" s="48"/>
      <c r="C51" s="48"/>
      <c r="D51" s="48"/>
      <c r="E51" s="48"/>
      <c r="F51" s="48"/>
      <c r="G51" s="48"/>
    </row>
  </sheetData>
  <sheetProtection algorithmName="SHA-512" hashValue="b+dJGclYcl4+akuqoi5khwF7vPS6trqJRK/e7E2eVn1efnCr/DsnRU7/AMKJM3MFFeNsKDJBZ31fN2vcQkz+NQ==" saltValue="vCkh9/X80SRZLZLhciU/BQ==" spinCount="100000" sheet="1" objects="1" scenarios="1" selectLockedCells="1"/>
  <mergeCells count="2">
    <mergeCell ref="C4:D4"/>
    <mergeCell ref="B8:C8"/>
  </mergeCells>
  <phoneticPr fontId="2"/>
  <dataValidations count="3">
    <dataValidation type="list" allowBlank="1" showInputMessage="1" showErrorMessage="1" errorTitle="プルダウンメニューから入力" error="プルダウンメニューからいずれかを選択入力してください！" promptTitle="プルダウンメニュー" sqref="C4:D4" xr:uid="{25693C1E-0497-9B42-92BF-59620BF0101E}">
      <formula1>"第一種MTA,第二種MTA"</formula1>
    </dataValidation>
    <dataValidation imeMode="halfAlpha" allowBlank="1" showInputMessage="1" showErrorMessage="1" errorTitle="半角で数字を入力" sqref="D10:D16" xr:uid="{52E40922-BF3D-1A46-A7CB-D4DC6AE68927}"/>
    <dataValidation imeMode="halfAlpha" showInputMessage="1" showErrorMessage="1" errorTitle="半角で数字を入力" promptTitle="数を入力" sqref="D9" xr:uid="{D59AC686-28A5-CA49-8AE3-208B09C086BC}"/>
  </dataValidations>
  <hyperlinks>
    <hyperlink ref="C30:D30" r:id="rId1" display="mailto:inquiry.jcm@riken.jp" xr:uid="{E7B97DA7-CDB5-E14E-AA70-2434E3FAE2F1}"/>
    <hyperlink ref="C29:E29" r:id="rId2" display="https://jcm.brc.riken.jp/ja/ordering" xr:uid="{CA4AB50B-D179-0F44-A91F-10B7592BF3E9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国内・請求金額計算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tiida</dc:creator>
  <cp:lastModifiedBy>飯田 敏也</cp:lastModifiedBy>
  <dcterms:created xsi:type="dcterms:W3CDTF">2022-12-23T02:41:40Z</dcterms:created>
  <dcterms:modified xsi:type="dcterms:W3CDTF">2026-03-18T23:32:44Z</dcterms:modified>
</cp:coreProperties>
</file>